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:\HOCostReport\HOCR23\MASS\"/>
    </mc:Choice>
  </mc:AlternateContent>
  <xr:revisionPtr revIDLastSave="0" documentId="13_ncr:1_{CAC135A4-13FA-40D3-BED5-D77C5C51D478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0" i="1" l="1"/>
  <c r="C91" i="1"/>
  <c r="C96" i="1" l="1"/>
  <c r="B96" i="1" l="1"/>
  <c r="C75" i="1"/>
  <c r="C78" i="1" l="1"/>
  <c r="C82" i="1" l="1"/>
  <c r="C42" i="1"/>
  <c r="B42" i="1"/>
  <c r="A59" i="1"/>
  <c r="A114" i="1" s="1"/>
  <c r="C67" i="1" l="1"/>
  <c r="D41" i="1" l="1"/>
  <c r="D97" i="1" s="1"/>
  <c r="D39" i="1"/>
  <c r="D40" i="1"/>
  <c r="D38" i="1"/>
  <c r="C97" i="1" l="1"/>
  <c r="D98" i="1"/>
  <c r="D42" i="1"/>
  <c r="C98" i="1" l="1"/>
  <c r="B97" i="1"/>
  <c r="B98" i="1" s="1"/>
</calcChain>
</file>

<file path=xl/sharedStrings.xml><?xml version="1.0" encoding="utf-8"?>
<sst xmlns="http://schemas.openxmlformats.org/spreadsheetml/2006/main" count="123" uniqueCount="103">
  <si>
    <t>Trinity Health Senior Communties</t>
  </si>
  <si>
    <t>Footnotes and Explanations</t>
  </si>
  <si>
    <t>Insurance / Benefits</t>
  </si>
  <si>
    <t>Workers Comp</t>
  </si>
  <si>
    <t>Other Integrated Liab</t>
  </si>
  <si>
    <t>Property Insurance</t>
  </si>
  <si>
    <t xml:space="preserve">Expense </t>
  </si>
  <si>
    <t>Allowable</t>
  </si>
  <si>
    <t>Malpractice Insurance</t>
  </si>
  <si>
    <t>Account #</t>
  </si>
  <si>
    <t>Difference</t>
  </si>
  <si>
    <t xml:space="preserve">Line # </t>
  </si>
  <si>
    <t xml:space="preserve">Insurances/benefits listed below are purchased through Trinity Health to obtain the best rates. </t>
  </si>
  <si>
    <t xml:space="preserve">THSC is charged a premium through the year, actual allowable is determined annually for cost </t>
  </si>
  <si>
    <t>reporting and expense is adjusted to reflect actual allowable underlying cost (no markup).</t>
  </si>
  <si>
    <t>Organization Structure for Trinity Health Senior Communities</t>
  </si>
  <si>
    <t>Trinity Health - Holding Co.</t>
  </si>
  <si>
    <t>Trinity Information Systems</t>
  </si>
  <si>
    <t>(Technology support)</t>
  </si>
  <si>
    <t>Trinity Continuing Care Services</t>
  </si>
  <si>
    <t>dba Trinity Health Senior Communities</t>
  </si>
  <si>
    <t xml:space="preserve">Nursing Facilities </t>
  </si>
  <si>
    <t>Senior Housing/Afford Housing</t>
  </si>
  <si>
    <t>Managed</t>
  </si>
  <si>
    <t>Communities</t>
  </si>
  <si>
    <t xml:space="preserve">Trinity Health Senior Communities, THSC, is owned by Trinity Health, TH. Trinity Information </t>
  </si>
  <si>
    <t>Systems, TIS, is also owned by TH and provides technical support to all TH entities. THSC owns</t>
  </si>
  <si>
    <t xml:space="preserve">nursing facilities, senior housing communities and affordable housing units. In addition to the </t>
  </si>
  <si>
    <t xml:space="preserve">owned communities THSC provides management services to various nursing facilities. All direct </t>
  </si>
  <si>
    <t>expenses related to the managed entities are billed to the entities in addition to the management</t>
  </si>
  <si>
    <t>fee that is charged. The revenue from the managed entities is offset as recoverable income in lieu</t>
  </si>
  <si>
    <t xml:space="preserve">of allocating expense to the communities. </t>
  </si>
  <si>
    <t xml:space="preserve">Nonallowable Expenses </t>
  </si>
  <si>
    <t>Administration Wages</t>
  </si>
  <si>
    <t xml:space="preserve">Severence </t>
  </si>
  <si>
    <t>Year End</t>
  </si>
  <si>
    <t xml:space="preserve">cost reporting purposes. </t>
  </si>
  <si>
    <t>Managed Communities</t>
  </si>
  <si>
    <t>These communities are managed but not owned. A management fee is charged and the revenue</t>
  </si>
  <si>
    <t>is offset on Schedule 2 instead of an allocation being made to the communities on Schedule 6.</t>
  </si>
  <si>
    <t xml:space="preserve">All expenses incurred by THSC for the managed communities are directly billed back to the </t>
  </si>
  <si>
    <t>Managed Community listing:</t>
  </si>
  <si>
    <t>Heritage Place</t>
  </si>
  <si>
    <t xml:space="preserve">Highland Haven </t>
  </si>
  <si>
    <t>Theresa Maxis</t>
  </si>
  <si>
    <t>Mcauley Commons</t>
  </si>
  <si>
    <t xml:space="preserve">Mcgiveny Bethune </t>
  </si>
  <si>
    <t>Highland Meadowview</t>
  </si>
  <si>
    <t>HUD - Sr. Housing</t>
  </si>
  <si>
    <t>SNF</t>
  </si>
  <si>
    <t>Sioux City Iowa</t>
  </si>
  <si>
    <t>Mason City Iowa</t>
  </si>
  <si>
    <t>Gottlieb Memorial Hosp.</t>
  </si>
  <si>
    <t>Hospital Based SNF</t>
  </si>
  <si>
    <t>Mercy Circle Illinois</t>
  </si>
  <si>
    <t>Immac. Heart of Mary MI</t>
  </si>
  <si>
    <t>Marys Meadow MA</t>
  </si>
  <si>
    <t>Providence Place MA</t>
  </si>
  <si>
    <t>Independent Living</t>
  </si>
  <si>
    <t xml:space="preserve">Marys Meadow was allocated on Schedule 6 due to contraints of </t>
  </si>
  <si>
    <t xml:space="preserve">schedule. </t>
  </si>
  <si>
    <t>communities in addition to the management fee. Managed facilities contract for services they</t>
  </si>
  <si>
    <t xml:space="preserve">need, contracts are not identical. </t>
  </si>
  <si>
    <t xml:space="preserve">Total income from Managed Contracts </t>
  </si>
  <si>
    <t>Offset against Adm costs on Schedule 2</t>
  </si>
  <si>
    <t>Total adjustment on Sch. 2 line 9312.1</t>
  </si>
  <si>
    <t xml:space="preserve">St. Francis Home </t>
  </si>
  <si>
    <t>80000-662209, 80010-662209</t>
  </si>
  <si>
    <t>80000-662219, 80010-662219</t>
  </si>
  <si>
    <t>83199-608719</t>
  </si>
  <si>
    <t>Total</t>
  </si>
  <si>
    <t xml:space="preserve">Grant Programs </t>
  </si>
  <si>
    <t xml:space="preserve">Other Expense </t>
  </si>
  <si>
    <t xml:space="preserve">Total Expense removed </t>
  </si>
  <si>
    <t>Leveraging ACE and NICHE SNF</t>
  </si>
  <si>
    <t>THSC TAL Grants</t>
  </si>
  <si>
    <t>Transition Specialist</t>
  </si>
  <si>
    <t>Total Grant Revenue</t>
  </si>
  <si>
    <t xml:space="preserve">Grant Expense </t>
  </si>
  <si>
    <t>Grant Revenue Received:</t>
  </si>
  <si>
    <t>Other Income</t>
  </si>
  <si>
    <t>CYE 12/31/23</t>
  </si>
  <si>
    <t xml:space="preserve">THSC has a 6/30 year end. The financials have been adjusted to reflect calendar year 2023 for </t>
  </si>
  <si>
    <t>THSC participated in three grants throughout CY2022, with the TAL grant running into the beginning of CY2023.</t>
  </si>
  <si>
    <t xml:space="preserve">Miscellaneous Income </t>
  </si>
  <si>
    <t>QA Assurance Nurse</t>
  </si>
  <si>
    <t xml:space="preserve">Wages </t>
  </si>
  <si>
    <t xml:space="preserve">Total </t>
  </si>
  <si>
    <t>QA Nurse</t>
  </si>
  <si>
    <t>H.O. Other</t>
  </si>
  <si>
    <t>Cost Report Line #s</t>
  </si>
  <si>
    <t>Taxes/Benefits</t>
  </si>
  <si>
    <t>Contract ended 6/30/2023</t>
  </si>
  <si>
    <t>Contract ended 3/31/2023</t>
  </si>
  <si>
    <t>Dyersville Iowa</t>
  </si>
  <si>
    <t>NF</t>
  </si>
  <si>
    <t>For CY2023 the expense equaled the revenue and is removed from line 9379.5</t>
  </si>
  <si>
    <t>Other Operating Revenue</t>
  </si>
  <si>
    <t xml:space="preserve"> </t>
  </si>
  <si>
    <t>Offset as Administrative Fixed Recoverable Income</t>
  </si>
  <si>
    <t>Intercompany Depr Expense</t>
  </si>
  <si>
    <t>Total adjustment on Sch. 2 line 9388.8</t>
  </si>
  <si>
    <t>Taxes /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</si>
</sst>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1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2" fillId="0" borderId="0" xfId="0" applyFont="1"/>
    <xf numFmtId="164" fontId="3" fillId="0" borderId="0" xfId="1" applyNumberFormat="1" applyFont="1"/>
    <xf numFmtId="164" fontId="0" fillId="0" borderId="0" xfId="0" applyNumberFormat="1"/>
    <xf numFmtId="165" fontId="0" fillId="0" borderId="0" xfId="2" applyNumberFormat="1" applyFont="1"/>
    <xf numFmtId="164" fontId="0" fillId="0" borderId="7" xfId="0" applyNumberFormat="1" applyBorder="1"/>
    <xf numFmtId="164" fontId="0" fillId="0" borderId="7" xfId="1" applyNumberFormat="1" applyFont="1" applyBorder="1"/>
    <xf numFmtId="164" fontId="0" fillId="0" borderId="0" xfId="1" applyNumberFormat="1" applyFont="1" applyBorder="1"/>
    <xf numFmtId="0" fontId="4" fillId="0" borderId="0" xfId="0" applyFont="1"/>
    <xf numFmtId="164" fontId="0" fillId="0" borderId="8" xfId="1" applyNumberFormat="1" applyFont="1" applyBorder="1"/>
    <xf numFmtId="0" fontId="0" fillId="0" borderId="0" xfId="0" applyAlignment="1">
      <alignment horizontal="center"/>
    </xf>
    <xf numFmtId="164" fontId="0" fillId="0" borderId="11" xfId="1" applyNumberFormat="1" applyFont="1" applyBorder="1"/>
    <xf numFmtId="164" fontId="5" fillId="0" borderId="0" xfId="1" applyNumberFormat="1" applyFont="1"/>
    <xf numFmtId="0" fontId="0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10</xdr:row>
      <xdr:rowOff>85725</xdr:rowOff>
    </xdr:from>
    <xdr:to>
      <xdr:col>2</xdr:col>
      <xdr:colOff>247650</xdr:colOff>
      <xdr:row>11</xdr:row>
      <xdr:rowOff>161925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628900" y="1990725"/>
          <a:ext cx="0" cy="266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14</xdr:row>
      <xdr:rowOff>66675</xdr:rowOff>
    </xdr:from>
    <xdr:to>
      <xdr:col>2</xdr:col>
      <xdr:colOff>247650</xdr:colOff>
      <xdr:row>15</xdr:row>
      <xdr:rowOff>133350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2628900" y="2733675"/>
          <a:ext cx="0" cy="2571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104775</xdr:colOff>
      <xdr:row>9</xdr:row>
      <xdr:rowOff>114300</xdr:rowOff>
    </xdr:from>
    <xdr:to>
      <xdr:col>4</xdr:col>
      <xdr:colOff>47625</xdr:colOff>
      <xdr:row>9</xdr:row>
      <xdr:rowOff>114300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3419475" y="1828800"/>
          <a:ext cx="6381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66675</xdr:colOff>
      <xdr:row>14</xdr:row>
      <xdr:rowOff>38100</xdr:rowOff>
    </xdr:from>
    <xdr:to>
      <xdr:col>5</xdr:col>
      <xdr:colOff>609600</xdr:colOff>
      <xdr:row>15</xdr:row>
      <xdr:rowOff>171450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4076700" y="2705100"/>
          <a:ext cx="657225" cy="3238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7"/>
  <sheetViews>
    <sheetView tabSelected="1" workbookViewId="0"/>
  </sheetViews>
  <sheetFormatPr defaultRowHeight="14.4" x14ac:dyDescent="0.3"/>
  <cols>
    <col min="1" max="1" width="25" customWidth="1"/>
    <col min="2" max="2" width="11.33203125" customWidth="1"/>
    <col min="3" max="3" width="14" customWidth="1"/>
    <col min="4" max="4" width="11.44140625" customWidth="1"/>
    <col min="5" max="5" width="1.6640625" customWidth="1"/>
    <col min="6" max="6" width="10.6640625" customWidth="1"/>
    <col min="7" max="7" width="16" customWidth="1"/>
  </cols>
  <sheetData>
    <row r="1" spans="1:7" x14ac:dyDescent="0.3">
      <c r="A1" t="s">
        <v>0</v>
      </c>
    </row>
    <row r="2" spans="1:7" x14ac:dyDescent="0.3">
      <c r="A2" t="s">
        <v>1</v>
      </c>
    </row>
    <row r="3" spans="1:7" x14ac:dyDescent="0.3">
      <c r="A3" t="s">
        <v>81</v>
      </c>
    </row>
    <row r="7" spans="1:7" x14ac:dyDescent="0.3">
      <c r="A7" s="13" t="s">
        <v>15</v>
      </c>
    </row>
    <row r="10" spans="1:7" x14ac:dyDescent="0.3">
      <c r="B10" s="2" t="s">
        <v>16</v>
      </c>
      <c r="C10" s="3"/>
      <c r="F10" s="4" t="s">
        <v>17</v>
      </c>
      <c r="G10" s="5"/>
    </row>
    <row r="11" spans="1:7" x14ac:dyDescent="0.3">
      <c r="F11" s="6" t="s">
        <v>18</v>
      </c>
      <c r="G11" s="7"/>
    </row>
    <row r="12" spans="1:7" x14ac:dyDescent="0.3">
      <c r="B12" s="10"/>
      <c r="C12" s="10"/>
      <c r="D12" s="10"/>
      <c r="E12" s="10"/>
    </row>
    <row r="13" spans="1:7" x14ac:dyDescent="0.3">
      <c r="B13" s="4" t="s">
        <v>19</v>
      </c>
      <c r="C13" s="8"/>
      <c r="D13" s="5"/>
      <c r="E13" s="10"/>
    </row>
    <row r="14" spans="1:7" x14ac:dyDescent="0.3">
      <c r="B14" s="6" t="s">
        <v>20</v>
      </c>
      <c r="C14" s="9"/>
      <c r="D14" s="7"/>
    </row>
    <row r="15" spans="1:7" x14ac:dyDescent="0.3">
      <c r="B15" s="10"/>
      <c r="C15" s="10"/>
      <c r="D15" s="10"/>
    </row>
    <row r="17" spans="1:7" x14ac:dyDescent="0.3">
      <c r="B17" s="4" t="s">
        <v>21</v>
      </c>
      <c r="C17" s="8"/>
      <c r="D17" s="5"/>
      <c r="G17" s="11" t="s">
        <v>23</v>
      </c>
    </row>
    <row r="18" spans="1:7" x14ac:dyDescent="0.3">
      <c r="B18" s="6" t="s">
        <v>22</v>
      </c>
      <c r="C18" s="9"/>
      <c r="D18" s="7"/>
      <c r="G18" s="12" t="s">
        <v>24</v>
      </c>
    </row>
    <row r="20" spans="1:7" x14ac:dyDescent="0.3">
      <c r="A20" t="s">
        <v>25</v>
      </c>
    </row>
    <row r="21" spans="1:7" x14ac:dyDescent="0.3">
      <c r="A21" t="s">
        <v>26</v>
      </c>
    </row>
    <row r="22" spans="1:7" x14ac:dyDescent="0.3">
      <c r="A22" t="s">
        <v>27</v>
      </c>
    </row>
    <row r="23" spans="1:7" x14ac:dyDescent="0.3">
      <c r="A23" t="s">
        <v>28</v>
      </c>
    </row>
    <row r="24" spans="1:7" x14ac:dyDescent="0.3">
      <c r="A24" t="s">
        <v>29</v>
      </c>
    </row>
    <row r="25" spans="1:7" x14ac:dyDescent="0.3">
      <c r="A25" t="s">
        <v>30</v>
      </c>
    </row>
    <row r="26" spans="1:7" x14ac:dyDescent="0.3">
      <c r="A26" t="s">
        <v>31</v>
      </c>
    </row>
    <row r="28" spans="1:7" x14ac:dyDescent="0.3">
      <c r="A28" s="13" t="s">
        <v>35</v>
      </c>
    </row>
    <row r="29" spans="1:7" x14ac:dyDescent="0.3">
      <c r="A29" t="s">
        <v>82</v>
      </c>
    </row>
    <row r="30" spans="1:7" x14ac:dyDescent="0.3">
      <c r="A30" t="s">
        <v>36</v>
      </c>
    </row>
    <row r="32" spans="1:7" x14ac:dyDescent="0.3">
      <c r="A32" s="13" t="s">
        <v>2</v>
      </c>
    </row>
    <row r="33" spans="1:7" x14ac:dyDescent="0.3">
      <c r="A33" t="s">
        <v>12</v>
      </c>
    </row>
    <row r="34" spans="1:7" x14ac:dyDescent="0.3">
      <c r="A34" t="s">
        <v>13</v>
      </c>
    </row>
    <row r="35" spans="1:7" x14ac:dyDescent="0.3">
      <c r="A35" t="s">
        <v>14</v>
      </c>
    </row>
    <row r="37" spans="1:7" x14ac:dyDescent="0.3">
      <c r="B37" t="s">
        <v>6</v>
      </c>
      <c r="C37" t="s">
        <v>7</v>
      </c>
      <c r="D37" t="s">
        <v>10</v>
      </c>
      <c r="F37" t="s">
        <v>11</v>
      </c>
      <c r="G37" t="s">
        <v>9</v>
      </c>
    </row>
    <row r="38" spans="1:7" x14ac:dyDescent="0.3">
      <c r="A38" t="s">
        <v>8</v>
      </c>
      <c r="B38" s="24">
        <v>-7827</v>
      </c>
      <c r="C38" s="24">
        <v>-15661.41</v>
      </c>
      <c r="D38" s="24">
        <f>C38-B38</f>
        <v>-7834.41</v>
      </c>
      <c r="E38" s="1"/>
      <c r="F38">
        <v>9379.5</v>
      </c>
      <c r="G38" t="s">
        <v>67</v>
      </c>
    </row>
    <row r="39" spans="1:7" x14ac:dyDescent="0.3">
      <c r="A39" t="s">
        <v>4</v>
      </c>
      <c r="B39" s="24">
        <v>131134</v>
      </c>
      <c r="C39" s="24">
        <v>54140.68</v>
      </c>
      <c r="D39" s="24">
        <f t="shared" ref="D39:D40" si="0">C39-B39</f>
        <v>-76993.320000000007</v>
      </c>
      <c r="E39" s="1"/>
      <c r="F39">
        <v>9379.5</v>
      </c>
      <c r="G39" t="s">
        <v>68</v>
      </c>
    </row>
    <row r="40" spans="1:7" x14ac:dyDescent="0.3">
      <c r="A40" t="s">
        <v>5</v>
      </c>
      <c r="B40" s="24">
        <v>72572</v>
      </c>
      <c r="C40" s="24">
        <v>55722.76</v>
      </c>
      <c r="D40" s="24">
        <f t="shared" si="0"/>
        <v>-16849.239999999998</v>
      </c>
      <c r="E40" s="1"/>
      <c r="F40">
        <v>9379.5</v>
      </c>
      <c r="G40" t="s">
        <v>68</v>
      </c>
    </row>
    <row r="41" spans="1:7" x14ac:dyDescent="0.3">
      <c r="A41" t="s">
        <v>3</v>
      </c>
      <c r="B41" s="24">
        <v>1860210</v>
      </c>
      <c r="C41" s="24">
        <v>1538215.78</v>
      </c>
      <c r="D41" s="24">
        <f>C41-B41</f>
        <v>-321994.21999999997</v>
      </c>
      <c r="E41" s="1"/>
      <c r="F41">
        <v>9378.2999999999993</v>
      </c>
      <c r="G41" t="s">
        <v>69</v>
      </c>
    </row>
    <row r="42" spans="1:7" x14ac:dyDescent="0.3">
      <c r="A42" t="s">
        <v>70</v>
      </c>
      <c r="B42" s="17">
        <f>SUM(B38:B41)</f>
        <v>2056089</v>
      </c>
      <c r="C42" s="17">
        <f>SUM(C38:C41)</f>
        <v>1632417.81</v>
      </c>
      <c r="D42" s="17">
        <f>SUM(D38:D41)</f>
        <v>-423671.18999999994</v>
      </c>
    </row>
    <row r="43" spans="1:7" x14ac:dyDescent="0.3">
      <c r="D43" s="15"/>
    </row>
    <row r="44" spans="1:7" x14ac:dyDescent="0.3">
      <c r="D44" s="15"/>
    </row>
    <row r="45" spans="1:7" x14ac:dyDescent="0.3">
      <c r="D45" s="15"/>
    </row>
    <row r="46" spans="1:7" x14ac:dyDescent="0.3">
      <c r="D46" s="15"/>
    </row>
    <row r="47" spans="1:7" x14ac:dyDescent="0.3">
      <c r="D47" s="15"/>
    </row>
    <row r="48" spans="1:7" x14ac:dyDescent="0.3">
      <c r="D48" s="15"/>
    </row>
    <row r="49" spans="1:4" x14ac:dyDescent="0.3">
      <c r="D49" s="15"/>
    </row>
    <row r="50" spans="1:4" x14ac:dyDescent="0.3">
      <c r="D50" s="15"/>
    </row>
    <row r="51" spans="1:4" x14ac:dyDescent="0.3">
      <c r="D51" s="15"/>
    </row>
    <row r="52" spans="1:4" x14ac:dyDescent="0.3">
      <c r="D52" s="15"/>
    </row>
    <row r="53" spans="1:4" x14ac:dyDescent="0.3">
      <c r="D53" s="15"/>
    </row>
    <row r="54" spans="1:4" x14ac:dyDescent="0.3">
      <c r="D54" s="15"/>
    </row>
    <row r="55" spans="1:4" x14ac:dyDescent="0.3">
      <c r="D55" s="15"/>
    </row>
    <row r="56" spans="1:4" x14ac:dyDescent="0.3">
      <c r="D56" s="15"/>
    </row>
    <row r="57" spans="1:4" x14ac:dyDescent="0.3">
      <c r="A57" t="s">
        <v>0</v>
      </c>
    </row>
    <row r="58" spans="1:4" x14ac:dyDescent="0.3">
      <c r="A58" t="s">
        <v>1</v>
      </c>
    </row>
    <row r="59" spans="1:4" x14ac:dyDescent="0.3">
      <c r="A59" t="str">
        <f>A3</f>
        <v>CYE 12/31/23</v>
      </c>
    </row>
    <row r="64" spans="1:4" x14ac:dyDescent="0.3">
      <c r="A64" s="13" t="s">
        <v>32</v>
      </c>
    </row>
    <row r="65" spans="1:4" x14ac:dyDescent="0.3">
      <c r="A65" t="s">
        <v>33</v>
      </c>
    </row>
    <row r="66" spans="1:4" ht="16.2" x14ac:dyDescent="0.45">
      <c r="A66" t="s">
        <v>34</v>
      </c>
      <c r="C66" s="14">
        <v>-95539</v>
      </c>
    </row>
    <row r="67" spans="1:4" x14ac:dyDescent="0.3">
      <c r="A67" t="s">
        <v>65</v>
      </c>
      <c r="C67" s="1">
        <f>-SUM(C66:C66)</f>
        <v>95539</v>
      </c>
    </row>
    <row r="68" spans="1:4" x14ac:dyDescent="0.3">
      <c r="C68" s="1"/>
    </row>
    <row r="69" spans="1:4" x14ac:dyDescent="0.3">
      <c r="A69" t="s">
        <v>100</v>
      </c>
      <c r="C69" s="1">
        <v>1058</v>
      </c>
    </row>
    <row r="70" spans="1:4" x14ac:dyDescent="0.3">
      <c r="A70" t="s">
        <v>101</v>
      </c>
      <c r="C70" s="17">
        <f>-C69</f>
        <v>-1058</v>
      </c>
    </row>
    <row r="72" spans="1:4" x14ac:dyDescent="0.3">
      <c r="A72" s="13" t="s">
        <v>71</v>
      </c>
    </row>
    <row r="73" spans="1:4" x14ac:dyDescent="0.3">
      <c r="A73" s="20" t="s">
        <v>79</v>
      </c>
    </row>
    <row r="74" spans="1:4" x14ac:dyDescent="0.3">
      <c r="A74" t="s">
        <v>74</v>
      </c>
      <c r="C74" s="1">
        <v>0</v>
      </c>
    </row>
    <row r="75" spans="1:4" x14ac:dyDescent="0.3">
      <c r="A75" t="s">
        <v>75</v>
      </c>
      <c r="C75" s="1">
        <f>10013.13+137180.46</f>
        <v>147193.59</v>
      </c>
    </row>
    <row r="76" spans="1:4" x14ac:dyDescent="0.3">
      <c r="A76" t="s">
        <v>76</v>
      </c>
      <c r="C76" s="1">
        <v>0</v>
      </c>
    </row>
    <row r="77" spans="1:4" x14ac:dyDescent="0.3">
      <c r="A77" t="s">
        <v>75</v>
      </c>
      <c r="C77" s="21">
        <v>0</v>
      </c>
    </row>
    <row r="78" spans="1:4" x14ac:dyDescent="0.3">
      <c r="A78" t="s">
        <v>77</v>
      </c>
      <c r="C78" s="18">
        <f>SUM(C74:C77)</f>
        <v>147193.59</v>
      </c>
      <c r="D78">
        <v>3650</v>
      </c>
    </row>
    <row r="79" spans="1:4" x14ac:dyDescent="0.3">
      <c r="C79" s="19"/>
    </row>
    <row r="80" spans="1:4" x14ac:dyDescent="0.3">
      <c r="A80" s="20" t="s">
        <v>78</v>
      </c>
    </row>
    <row r="81" spans="1:6" x14ac:dyDescent="0.3">
      <c r="A81" t="s">
        <v>72</v>
      </c>
      <c r="C81" s="15">
        <v>-147194</v>
      </c>
      <c r="D81">
        <v>9379.5</v>
      </c>
    </row>
    <row r="82" spans="1:6" x14ac:dyDescent="0.3">
      <c r="A82" t="s">
        <v>73</v>
      </c>
      <c r="C82" s="17">
        <f>SUM(C81:C81)</f>
        <v>-147194</v>
      </c>
    </row>
    <row r="84" spans="1:6" x14ac:dyDescent="0.3">
      <c r="A84" t="s">
        <v>83</v>
      </c>
    </row>
    <row r="85" spans="1:6" x14ac:dyDescent="0.3">
      <c r="A85" t="s">
        <v>96</v>
      </c>
    </row>
    <row r="88" spans="1:6" x14ac:dyDescent="0.3">
      <c r="A88" s="13" t="s">
        <v>80</v>
      </c>
    </row>
    <row r="89" spans="1:6" x14ac:dyDescent="0.3">
      <c r="A89" t="s">
        <v>84</v>
      </c>
      <c r="C89" s="15">
        <v>-126</v>
      </c>
      <c r="D89" t="s">
        <v>98</v>
      </c>
      <c r="E89" t="s">
        <v>98</v>
      </c>
    </row>
    <row r="90" spans="1:6" x14ac:dyDescent="0.3">
      <c r="A90" t="s">
        <v>97</v>
      </c>
      <c r="C90" s="15">
        <v>-82</v>
      </c>
    </row>
    <row r="91" spans="1:6" x14ac:dyDescent="0.3">
      <c r="A91" t="s">
        <v>87</v>
      </c>
      <c r="C91" s="17">
        <f>SUM(C89:C90)</f>
        <v>-208</v>
      </c>
      <c r="D91">
        <v>3650.3</v>
      </c>
      <c r="F91" t="s">
        <v>99</v>
      </c>
    </row>
    <row r="92" spans="1:6" x14ac:dyDescent="0.3">
      <c r="C92" s="15"/>
    </row>
    <row r="94" spans="1:6" x14ac:dyDescent="0.3">
      <c r="A94" s="13" t="s">
        <v>85</v>
      </c>
    </row>
    <row r="95" spans="1:6" x14ac:dyDescent="0.3">
      <c r="A95" s="13"/>
      <c r="B95" s="22" t="s">
        <v>89</v>
      </c>
      <c r="C95" s="22" t="s">
        <v>88</v>
      </c>
      <c r="D95" t="s">
        <v>87</v>
      </c>
    </row>
    <row r="96" spans="1:6" x14ac:dyDescent="0.3">
      <c r="A96" t="s">
        <v>86</v>
      </c>
      <c r="B96" s="1">
        <f>D96-C96</f>
        <v>8251830</v>
      </c>
      <c r="C96" s="1">
        <f>123096</f>
        <v>123096</v>
      </c>
      <c r="D96" s="1">
        <v>8374926</v>
      </c>
    </row>
    <row r="97" spans="1:4" x14ac:dyDescent="0.3">
      <c r="A97" t="s">
        <v>102</v>
      </c>
      <c r="B97" s="1">
        <f>D97-C97</f>
        <v>877134.20218487899</v>
      </c>
      <c r="C97" s="1">
        <f>C96/D96*D97</f>
        <v>13084.577815120994</v>
      </c>
      <c r="D97" s="1">
        <f>1212213+D41</f>
        <v>890218.78</v>
      </c>
    </row>
    <row r="98" spans="1:4" x14ac:dyDescent="0.3">
      <c r="A98" t="s">
        <v>87</v>
      </c>
      <c r="B98" s="23">
        <f>SUM(B96:B97)</f>
        <v>9128964.2021848783</v>
      </c>
      <c r="C98" s="23">
        <f>SUM(C96:C97)</f>
        <v>136180.57781512098</v>
      </c>
      <c r="D98" s="23">
        <f>SUM(D96:D97)</f>
        <v>9265144.7799999993</v>
      </c>
    </row>
    <row r="99" spans="1:4" x14ac:dyDescent="0.3">
      <c r="A99" t="s">
        <v>90</v>
      </c>
    </row>
    <row r="100" spans="1:4" x14ac:dyDescent="0.3">
      <c r="A100" t="s">
        <v>86</v>
      </c>
      <c r="B100" s="25">
        <v>9312.1</v>
      </c>
      <c r="C100" s="25">
        <v>9323.1</v>
      </c>
    </row>
    <row r="101" spans="1:4" x14ac:dyDescent="0.3">
      <c r="A101" t="s">
        <v>91</v>
      </c>
      <c r="B101" s="25">
        <v>3978.3</v>
      </c>
      <c r="C101" s="25">
        <v>9378.9</v>
      </c>
    </row>
    <row r="102" spans="1:4" x14ac:dyDescent="0.3">
      <c r="C102" s="15"/>
    </row>
    <row r="112" spans="1:4" x14ac:dyDescent="0.3">
      <c r="A112" t="s">
        <v>0</v>
      </c>
    </row>
    <row r="113" spans="1:2" x14ac:dyDescent="0.3">
      <c r="A113" t="s">
        <v>1</v>
      </c>
    </row>
    <row r="114" spans="1:2" x14ac:dyDescent="0.3">
      <c r="A114" t="str">
        <f>A59</f>
        <v>CYE 12/31/23</v>
      </c>
    </row>
    <row r="118" spans="1:2" x14ac:dyDescent="0.3">
      <c r="A118" s="13" t="s">
        <v>37</v>
      </c>
    </row>
    <row r="119" spans="1:2" x14ac:dyDescent="0.3">
      <c r="A119" t="s">
        <v>38</v>
      </c>
    </row>
    <row r="120" spans="1:2" x14ac:dyDescent="0.3">
      <c r="A120" t="s">
        <v>39</v>
      </c>
    </row>
    <row r="121" spans="1:2" x14ac:dyDescent="0.3">
      <c r="A121" t="s">
        <v>40</v>
      </c>
    </row>
    <row r="122" spans="1:2" x14ac:dyDescent="0.3">
      <c r="A122" t="s">
        <v>61</v>
      </c>
    </row>
    <row r="123" spans="1:2" x14ac:dyDescent="0.3">
      <c r="A123" t="s">
        <v>62</v>
      </c>
    </row>
    <row r="126" spans="1:2" x14ac:dyDescent="0.3">
      <c r="A126" t="s">
        <v>41</v>
      </c>
    </row>
    <row r="127" spans="1:2" x14ac:dyDescent="0.3">
      <c r="A127" t="s">
        <v>42</v>
      </c>
      <c r="B127" t="s">
        <v>48</v>
      </c>
    </row>
    <row r="128" spans="1:2" x14ac:dyDescent="0.3">
      <c r="A128" t="s">
        <v>43</v>
      </c>
      <c r="B128" t="s">
        <v>48</v>
      </c>
    </row>
    <row r="129" spans="1:4" x14ac:dyDescent="0.3">
      <c r="A129" t="s">
        <v>44</v>
      </c>
      <c r="B129" t="s">
        <v>48</v>
      </c>
    </row>
    <row r="130" spans="1:4" x14ac:dyDescent="0.3">
      <c r="A130" t="s">
        <v>45</v>
      </c>
      <c r="B130" t="s">
        <v>48</v>
      </c>
    </row>
    <row r="131" spans="1:4" x14ac:dyDescent="0.3">
      <c r="A131" t="s">
        <v>46</v>
      </c>
      <c r="B131" t="s">
        <v>48</v>
      </c>
    </row>
    <row r="132" spans="1:4" x14ac:dyDescent="0.3">
      <c r="A132" t="s">
        <v>47</v>
      </c>
      <c r="B132" t="s">
        <v>48</v>
      </c>
    </row>
    <row r="133" spans="1:4" x14ac:dyDescent="0.3">
      <c r="A133" t="s">
        <v>50</v>
      </c>
      <c r="B133" t="s">
        <v>49</v>
      </c>
    </row>
    <row r="134" spans="1:4" x14ac:dyDescent="0.3">
      <c r="A134" t="s">
        <v>51</v>
      </c>
      <c r="B134" t="s">
        <v>49</v>
      </c>
    </row>
    <row r="135" spans="1:4" x14ac:dyDescent="0.3">
      <c r="A135" t="s">
        <v>94</v>
      </c>
      <c r="B135" t="s">
        <v>95</v>
      </c>
    </row>
    <row r="136" spans="1:4" x14ac:dyDescent="0.3">
      <c r="A136" t="s">
        <v>52</v>
      </c>
      <c r="B136" t="s">
        <v>53</v>
      </c>
      <c r="D136" t="s">
        <v>93</v>
      </c>
    </row>
    <row r="137" spans="1:4" x14ac:dyDescent="0.3">
      <c r="A137" t="s">
        <v>54</v>
      </c>
      <c r="B137" t="s">
        <v>49</v>
      </c>
    </row>
    <row r="138" spans="1:4" x14ac:dyDescent="0.3">
      <c r="A138" t="s">
        <v>55</v>
      </c>
      <c r="B138" t="s">
        <v>49</v>
      </c>
      <c r="D138" t="s">
        <v>92</v>
      </c>
    </row>
    <row r="139" spans="1:4" x14ac:dyDescent="0.3">
      <c r="A139" t="s">
        <v>66</v>
      </c>
      <c r="B139" t="s">
        <v>49</v>
      </c>
    </row>
    <row r="141" spans="1:4" x14ac:dyDescent="0.3">
      <c r="A141" t="s">
        <v>56</v>
      </c>
      <c r="B141" t="s">
        <v>49</v>
      </c>
    </row>
    <row r="142" spans="1:4" x14ac:dyDescent="0.3">
      <c r="A142" t="s">
        <v>57</v>
      </c>
      <c r="B142" t="s">
        <v>58</v>
      </c>
    </row>
    <row r="143" spans="1:4" x14ac:dyDescent="0.3">
      <c r="A143" t="s">
        <v>59</v>
      </c>
    </row>
    <row r="144" spans="1:4" x14ac:dyDescent="0.3">
      <c r="A144" t="s">
        <v>60</v>
      </c>
    </row>
    <row r="146" spans="1:3" x14ac:dyDescent="0.3">
      <c r="A146" t="s">
        <v>63</v>
      </c>
      <c r="C146" s="16">
        <v>620550</v>
      </c>
    </row>
    <row r="147" spans="1:3" x14ac:dyDescent="0.3">
      <c r="A147" t="s">
        <v>64</v>
      </c>
    </row>
  </sheetData>
  <pageMargins left="0.7" right="0.7" top="0.75" bottom="0.75" header="0.3" footer="0.3"/>
  <pageSetup scale="8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D863C4-3A04-4DC7-B5AC-232324F04EA0}"/>
</file>

<file path=customXml/itemProps2.xml><?xml version="1.0" encoding="utf-8"?>
<ds:datastoreItem xmlns:ds="http://schemas.openxmlformats.org/officeDocument/2006/customXml" ds:itemID="{8F0A2AF9-63D9-4A8C-87CB-DCD263D3C2B8}"/>
</file>

<file path=customXml/itemProps3.xml><?xml version="1.0" encoding="utf-8"?>
<ds:datastoreItem xmlns:ds="http://schemas.openxmlformats.org/officeDocument/2006/customXml" ds:itemID="{D68CF45B-EA99-424E-B42A-F7C3F4E7F5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Trinity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Plato</dc:creator>
  <cp:lastModifiedBy>Pamela Latovick</cp:lastModifiedBy>
  <cp:lastPrinted>2024-03-17T18:35:22Z</cp:lastPrinted>
  <dcterms:created xsi:type="dcterms:W3CDTF">2019-08-13T13:06:46Z</dcterms:created>
  <dcterms:modified xsi:type="dcterms:W3CDTF">2024-03-20T16:57:31Z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